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8.e" sheetId="1" r:id="rId1"/>
  </sheets>
  <calcPr calcId="144525"/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J9" i="1"/>
  <c r="I9" i="1"/>
  <c r="J25" i="1"/>
  <c r="J33" i="1"/>
  <c r="J41" i="1"/>
  <c r="C5" i="1" l="1"/>
  <c r="E5" i="1" s="1"/>
  <c r="G5" i="1" s="1"/>
  <c r="C7" i="1"/>
  <c r="E7" i="1" s="1"/>
  <c r="G7" i="1" s="1"/>
  <c r="C9" i="1"/>
  <c r="E9" i="1" s="1"/>
  <c r="G9" i="1" s="1"/>
  <c r="C11" i="1"/>
  <c r="E11" i="1" s="1"/>
  <c r="C13" i="1"/>
  <c r="E13" i="1" s="1"/>
  <c r="G13" i="1" s="1"/>
  <c r="K17" i="1" s="1"/>
  <c r="C15" i="1"/>
  <c r="E15" i="1" s="1"/>
  <c r="G15" i="1" s="1"/>
  <c r="C17" i="1"/>
  <c r="E17" i="1" s="1"/>
  <c r="G17" i="1" s="1"/>
  <c r="C19" i="1"/>
  <c r="E19" i="1" s="1"/>
  <c r="C21" i="1"/>
  <c r="E21" i="1" s="1"/>
  <c r="G21" i="1" s="1"/>
  <c r="C23" i="1"/>
  <c r="E23" i="1" s="1"/>
  <c r="G23" i="1" s="1"/>
  <c r="C25" i="1"/>
  <c r="E25" i="1" s="1"/>
  <c r="G25" i="1" s="1"/>
  <c r="C27" i="1"/>
  <c r="E27" i="1" s="1"/>
  <c r="C29" i="1"/>
  <c r="E29" i="1" s="1"/>
  <c r="G29" i="1" s="1"/>
  <c r="C31" i="1"/>
  <c r="E31" i="1" s="1"/>
  <c r="G31" i="1" s="1"/>
  <c r="C33" i="1"/>
  <c r="E33" i="1" s="1"/>
  <c r="G33" i="1" s="1"/>
  <c r="C35" i="1"/>
  <c r="E35" i="1" s="1"/>
  <c r="C37" i="1"/>
  <c r="E37" i="1" s="1"/>
  <c r="G37" i="1" s="1"/>
  <c r="C39" i="1"/>
  <c r="E39" i="1" s="1"/>
  <c r="G39" i="1" s="1"/>
  <c r="C41" i="1"/>
  <c r="E41" i="1" s="1"/>
  <c r="G41" i="1" s="1"/>
  <c r="C3" i="1"/>
  <c r="E3" i="1" s="1"/>
  <c r="F9" i="1" l="1"/>
  <c r="G3" i="1"/>
  <c r="G35" i="1"/>
  <c r="F41" i="1"/>
  <c r="G27" i="1"/>
  <c r="F33" i="1"/>
  <c r="G19" i="1"/>
  <c r="F25" i="1"/>
  <c r="G11" i="1"/>
  <c r="F17" i="1"/>
  <c r="K25" i="1"/>
  <c r="H25" i="1" l="1"/>
  <c r="I25" i="1"/>
  <c r="H41" i="1"/>
  <c r="I41" i="1"/>
  <c r="H17" i="1"/>
  <c r="I17" i="1"/>
  <c r="J17" i="1" s="1"/>
  <c r="H33" i="1"/>
  <c r="I33" i="1"/>
  <c r="H9" i="1"/>
  <c r="K41" i="1"/>
  <c r="K33" i="1"/>
</calcChain>
</file>

<file path=xl/sharedStrings.xml><?xml version="1.0" encoding="utf-8"?>
<sst xmlns="http://schemas.openxmlformats.org/spreadsheetml/2006/main" count="40" uniqueCount="40">
  <si>
    <t>Replicate</t>
  </si>
  <si>
    <t>Ct (dR)</t>
  </si>
  <si>
    <t>Con</t>
    <phoneticPr fontId="1" type="noConversion"/>
  </si>
  <si>
    <t>ΔΔCT</t>
  </si>
  <si>
    <t>average</t>
    <phoneticPr fontId="1" type="noConversion"/>
  </si>
  <si>
    <t>fold</t>
    <phoneticPr fontId="1" type="noConversion"/>
  </si>
  <si>
    <t>test</t>
    <phoneticPr fontId="1" type="noConversion"/>
  </si>
  <si>
    <t>Acetic</t>
  </si>
  <si>
    <t>Acetic</t>
    <phoneticPr fontId="1" type="noConversion"/>
  </si>
  <si>
    <t>Propionic</t>
  </si>
  <si>
    <t>Propionic</t>
    <phoneticPr fontId="1" type="noConversion"/>
  </si>
  <si>
    <t>Butyrate</t>
  </si>
  <si>
    <t>Butyrate</t>
    <phoneticPr fontId="1" type="noConversion"/>
  </si>
  <si>
    <t>Valeric</t>
  </si>
  <si>
    <t>Valeric</t>
    <phoneticPr fontId="1" type="noConversion"/>
  </si>
  <si>
    <t>SE</t>
    <phoneticPr fontId="1" type="noConversion"/>
  </si>
  <si>
    <t>errorbar</t>
    <phoneticPr fontId="1" type="noConversion"/>
  </si>
  <si>
    <t>Con</t>
  </si>
  <si>
    <t>Avg</t>
    <phoneticPr fontId="1" type="noConversion"/>
  </si>
  <si>
    <t>errorbar</t>
    <phoneticPr fontId="1" type="noConversion"/>
  </si>
  <si>
    <t>Con1</t>
    <phoneticPr fontId="2" type="noConversion"/>
  </si>
  <si>
    <t>Con2</t>
    <phoneticPr fontId="2" type="noConversion"/>
  </si>
  <si>
    <t>Con3</t>
  </si>
  <si>
    <t>Con4</t>
  </si>
  <si>
    <t>Acetic1</t>
    <phoneticPr fontId="1" type="noConversion"/>
  </si>
  <si>
    <t>Acetic2</t>
    <phoneticPr fontId="1" type="noConversion"/>
  </si>
  <si>
    <t>Acetic3</t>
  </si>
  <si>
    <t>Acetic4</t>
  </si>
  <si>
    <t>Propionic1</t>
    <phoneticPr fontId="1" type="noConversion"/>
  </si>
  <si>
    <t>Propionic2</t>
    <phoneticPr fontId="1" type="noConversion"/>
  </si>
  <si>
    <t>Propionic3</t>
  </si>
  <si>
    <t>Propionic4</t>
  </si>
  <si>
    <t>Butyrate1</t>
    <phoneticPr fontId="1" type="noConversion"/>
  </si>
  <si>
    <t>Butyrate2</t>
  </si>
  <si>
    <t>Butyrate3</t>
  </si>
  <si>
    <t>Butyrate4</t>
  </si>
  <si>
    <t>Valeric1</t>
    <phoneticPr fontId="1" type="noConversion"/>
  </si>
  <si>
    <t>Valeric2</t>
  </si>
  <si>
    <t>Valeric3</t>
  </si>
  <si>
    <t>Valeric4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</si>
</sst>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abSelected="1" topLeftCell="A31" workbookViewId="0">
      <selection activeCell="E56" sqref="E56"/>
    </sheetView>
  </sheetViews>
  <sheetFormatPr defaultRowHeight="13.5" x14ac:dyDescent="0.15"/>
  <cols>
    <col min="1" max="1" width="10.75" customWidth="1"/>
    <col min="5" max="5" width="12.875" customWidth="1"/>
    <col min="6" max="6" width="10.25" customWidth="1"/>
    <col min="10" max="10" width="10" customWidth="1"/>
    <col min="11" max="11" width="8.625" customWidth="1"/>
    <col min="12" max="12" width="12.75" bestFit="1" customWidth="1"/>
  </cols>
  <sheetData>
    <row r="1" spans="1:14" x14ac:dyDescent="0.15">
      <c r="A1" t="s">
        <v>0</v>
      </c>
      <c r="B1" t="s">
        <v>1</v>
      </c>
      <c r="E1" t="s">
        <v>3</v>
      </c>
      <c r="F1" t="s">
        <v>4</v>
      </c>
      <c r="G1" t="s">
        <v>5</v>
      </c>
      <c r="I1" t="s">
        <v>15</v>
      </c>
      <c r="J1" s="1" t="s">
        <v>16</v>
      </c>
      <c r="K1" s="1" t="s">
        <v>6</v>
      </c>
      <c r="L1" s="1"/>
      <c r="M1" s="1"/>
      <c r="N1" s="1"/>
    </row>
    <row r="2" spans="1:14" x14ac:dyDescent="0.15">
      <c r="A2" s="3" t="s">
        <v>20</v>
      </c>
      <c r="B2" s="3">
        <v>28.64</v>
      </c>
      <c r="C2" s="3"/>
      <c r="D2" s="3"/>
      <c r="E2" s="3"/>
      <c r="F2" s="3"/>
      <c r="G2" s="3"/>
      <c r="H2" s="3"/>
      <c r="I2" s="3"/>
      <c r="J2" s="3"/>
      <c r="K2" s="3"/>
    </row>
    <row r="3" spans="1:14" x14ac:dyDescent="0.15">
      <c r="A3" s="3"/>
      <c r="B3" s="3">
        <v>28.9</v>
      </c>
      <c r="C3" s="3">
        <f>AVERAGE(B2:B3)</f>
        <v>28.77</v>
      </c>
      <c r="D3" s="3">
        <v>16.594999999999999</v>
      </c>
      <c r="E3" s="3">
        <f>(1/2^C3)/(1/2^D3)</f>
        <v>2.1625183571834976E-4</v>
      </c>
      <c r="F3" s="3"/>
      <c r="G3" s="3">
        <f>E3/0.0002143</f>
        <v>1.009107959488333</v>
      </c>
      <c r="H3" s="3"/>
      <c r="I3" s="3"/>
      <c r="J3" s="3"/>
      <c r="K3" s="3"/>
    </row>
    <row r="4" spans="1:14" x14ac:dyDescent="0.15">
      <c r="A4" s="3" t="s">
        <v>21</v>
      </c>
      <c r="B4" s="3">
        <v>28.56</v>
      </c>
      <c r="C4" s="3"/>
      <c r="D4" s="3"/>
      <c r="E4" s="3"/>
      <c r="F4" s="3"/>
      <c r="G4" s="3"/>
      <c r="H4" s="3"/>
      <c r="I4" s="3"/>
      <c r="J4" s="3"/>
      <c r="K4" s="3"/>
    </row>
    <row r="5" spans="1:14" x14ac:dyDescent="0.15">
      <c r="A5" s="3"/>
      <c r="B5" s="3">
        <v>28.72</v>
      </c>
      <c r="C5" s="3">
        <f t="shared" ref="C5" si="0">AVERAGE(B4:B5)</f>
        <v>28.64</v>
      </c>
      <c r="D5" s="3">
        <v>16.454999999999998</v>
      </c>
      <c r="E5" s="3">
        <f t="shared" ref="E5" si="1">(1/2^C5)/(1/2^D5)</f>
        <v>2.1475807517637606E-4</v>
      </c>
      <c r="F5" s="3"/>
      <c r="G5" s="3">
        <f t="shared" ref="G5" si="2">E5/0.0002143</f>
        <v>1.0021375416536447</v>
      </c>
      <c r="H5" s="3"/>
      <c r="I5" s="3"/>
      <c r="J5" s="3"/>
      <c r="K5" s="3"/>
    </row>
    <row r="6" spans="1:14" x14ac:dyDescent="0.15">
      <c r="A6" s="3" t="s">
        <v>22</v>
      </c>
      <c r="B6" s="3">
        <v>27.59</v>
      </c>
      <c r="C6" s="3"/>
      <c r="D6" s="3"/>
      <c r="E6" s="3"/>
      <c r="F6" s="3"/>
      <c r="G6" s="3"/>
      <c r="H6" s="3"/>
      <c r="I6" s="3"/>
      <c r="J6" s="3"/>
      <c r="K6" s="3"/>
    </row>
    <row r="7" spans="1:14" x14ac:dyDescent="0.15">
      <c r="A7" s="3"/>
      <c r="B7" s="3">
        <v>27.18</v>
      </c>
      <c r="C7" s="3">
        <f t="shared" ref="C7" si="3">AVERAGE(B6:B7)</f>
        <v>27.384999999999998</v>
      </c>
      <c r="D7" s="3">
        <v>15.295</v>
      </c>
      <c r="E7" s="3">
        <f t="shared" ref="E7" si="4">(1/2^C7)/(1/2^D7)</f>
        <v>2.2937567119482734E-4</v>
      </c>
      <c r="F7" s="3"/>
      <c r="G7" s="3">
        <f t="shared" ref="G7" si="5">E7/0.0002143</f>
        <v>1.0703484423463712</v>
      </c>
      <c r="H7" s="3"/>
      <c r="I7" s="3"/>
      <c r="J7" s="3"/>
      <c r="K7" s="3"/>
    </row>
    <row r="8" spans="1:14" x14ac:dyDescent="0.15">
      <c r="A8" s="3" t="s">
        <v>23</v>
      </c>
      <c r="B8" s="3">
        <v>28.94</v>
      </c>
      <c r="C8" s="3"/>
      <c r="D8" s="3"/>
      <c r="E8" s="3"/>
      <c r="F8" s="3"/>
      <c r="G8" s="3"/>
      <c r="H8" s="3"/>
      <c r="I8" s="3"/>
      <c r="J8" s="3"/>
      <c r="K8" s="3"/>
    </row>
    <row r="9" spans="1:14" x14ac:dyDescent="0.15">
      <c r="A9" s="3"/>
      <c r="B9" s="3">
        <v>28.9</v>
      </c>
      <c r="C9" s="3">
        <f t="shared" ref="C9" si="6">AVERAGE(B8:B9)</f>
        <v>28.92</v>
      </c>
      <c r="D9" s="3">
        <v>16.61</v>
      </c>
      <c r="E9" s="3">
        <f t="shared" ref="E9" si="7">(1/2^C9)/(1/2^D9)</f>
        <v>1.9693402324758881E-4</v>
      </c>
      <c r="F9" s="3">
        <f>AVERAGE(E2:E9)</f>
        <v>2.143299013342855E-4</v>
      </c>
      <c r="G9" s="3">
        <f t="shared" ref="G9" si="8">E9/0.0002143</f>
        <v>0.91896417754357818</v>
      </c>
      <c r="H9" s="3">
        <f>AVERAGE(G2:G9)</f>
        <v>1.0001395302579816</v>
      </c>
      <c r="I9" s="3">
        <f>STDEV(G2:G9)/SQRT(4)</f>
        <v>3.1095490023126126E-2</v>
      </c>
      <c r="J9" s="3">
        <f>I9/H9</f>
        <v>3.1091151866685221E-2</v>
      </c>
      <c r="K9" s="3"/>
    </row>
    <row r="10" spans="1:14" x14ac:dyDescent="0.15">
      <c r="A10" t="s">
        <v>24</v>
      </c>
      <c r="B10">
        <v>27.53</v>
      </c>
    </row>
    <row r="11" spans="1:14" x14ac:dyDescent="0.15">
      <c r="B11">
        <v>27.88</v>
      </c>
      <c r="C11">
        <f t="shared" ref="C11" si="9">AVERAGE(B10:B11)</f>
        <v>27.704999999999998</v>
      </c>
      <c r="D11">
        <v>14.844999999999999</v>
      </c>
      <c r="E11">
        <f t="shared" ref="E11" si="10">(1/2^C11)/(1/2^D11)</f>
        <v>1.3450990184040693E-4</v>
      </c>
      <c r="G11">
        <f t="shared" ref="G11" si="11">E11/0.0002143</f>
        <v>0.62767103051986428</v>
      </c>
    </row>
    <row r="12" spans="1:14" x14ac:dyDescent="0.15">
      <c r="A12" t="s">
        <v>25</v>
      </c>
      <c r="B12">
        <v>27.63</v>
      </c>
    </row>
    <row r="13" spans="1:14" x14ac:dyDescent="0.15">
      <c r="B13">
        <v>27.25</v>
      </c>
      <c r="C13">
        <f t="shared" ref="C13" si="12">AVERAGE(B12:B13)</f>
        <v>27.439999999999998</v>
      </c>
      <c r="D13">
        <v>15.234999999999999</v>
      </c>
      <c r="E13">
        <f t="shared" ref="E13" si="13">(1/2^C13)/(1/2^D13)</f>
        <v>2.1180143729298574E-4</v>
      </c>
      <c r="G13">
        <f t="shared" ref="G13" si="14">E13/0.0002143</f>
        <v>0.98834081797940154</v>
      </c>
    </row>
    <row r="14" spans="1:14" x14ac:dyDescent="0.15">
      <c r="A14" t="s">
        <v>26</v>
      </c>
      <c r="B14">
        <v>29.49</v>
      </c>
    </row>
    <row r="15" spans="1:14" x14ac:dyDescent="0.15">
      <c r="B15">
        <v>29.15</v>
      </c>
      <c r="C15">
        <f t="shared" ref="C15" si="15">AVERAGE(B14:B15)</f>
        <v>29.32</v>
      </c>
      <c r="D15">
        <v>16.114999999999998</v>
      </c>
      <c r="E15">
        <f t="shared" ref="E15" si="16">(1/2^C15)/(1/2^D15)</f>
        <v>1.0590071864649266E-4</v>
      </c>
      <c r="G15">
        <f t="shared" ref="G15" si="17">E15/0.0002143</f>
        <v>0.49417040898969972</v>
      </c>
    </row>
    <row r="16" spans="1:14" x14ac:dyDescent="0.15">
      <c r="A16" t="s">
        <v>27</v>
      </c>
      <c r="B16">
        <v>28.84</v>
      </c>
    </row>
    <row r="17" spans="1:11" x14ac:dyDescent="0.15">
      <c r="B17">
        <v>29.13</v>
      </c>
      <c r="C17">
        <f t="shared" ref="C17" si="18">AVERAGE(B16:B17)</f>
        <v>28.984999999999999</v>
      </c>
      <c r="D17">
        <v>16.295000000000002</v>
      </c>
      <c r="E17">
        <f t="shared" ref="E17" si="19">(1/2^C17)/(1/2^D17)</f>
        <v>1.5133150634020844E-4</v>
      </c>
      <c r="F17">
        <f t="shared" ref="F17" si="20">AVERAGE(E10:E17)</f>
        <v>1.5088589103002344E-4</v>
      </c>
      <c r="G17">
        <f t="shared" ref="G17" si="21">E17/0.0002143</f>
        <v>0.70616661847974072</v>
      </c>
      <c r="H17">
        <f t="shared" ref="H17" si="22">AVERAGE(G10:G17)</f>
        <v>0.70408721899217663</v>
      </c>
      <c r="I17">
        <f t="shared" ref="I17" si="23">STDEV(G10:G17)/SQRT(4)</f>
        <v>0.10436671460993939</v>
      </c>
      <c r="J17">
        <f t="shared" ref="J17" si="24">I17/H17</f>
        <v>0.14822980987970333</v>
      </c>
      <c r="K17">
        <f>TTEST(G2:G9,G10:G17,2,2)</f>
        <v>3.4709300251055987E-2</v>
      </c>
    </row>
    <row r="18" spans="1:11" x14ac:dyDescent="0.15">
      <c r="A18" s="3" t="s">
        <v>28</v>
      </c>
      <c r="B18" s="3">
        <v>27.95</v>
      </c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15">
      <c r="A19" s="3"/>
      <c r="B19" s="3">
        <v>28.12</v>
      </c>
      <c r="C19" s="3">
        <f t="shared" ref="C19" si="25">AVERAGE(B18:B19)</f>
        <v>28.035</v>
      </c>
      <c r="D19" s="3">
        <v>16.43</v>
      </c>
      <c r="E19" s="3">
        <f t="shared" ref="E19" si="26">(1/2^C19)/(1/2^D19)</f>
        <v>3.210309473156912E-4</v>
      </c>
      <c r="F19" s="3"/>
      <c r="G19" s="3">
        <f t="shared" ref="G19" si="27">E19/0.0002143</f>
        <v>1.4980445511698142</v>
      </c>
      <c r="H19" s="3"/>
      <c r="I19" s="3"/>
      <c r="J19" s="3"/>
      <c r="K19" s="3"/>
    </row>
    <row r="20" spans="1:11" x14ac:dyDescent="0.15">
      <c r="A20" s="3" t="s">
        <v>29</v>
      </c>
      <c r="B20" s="3">
        <v>28.6</v>
      </c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15">
      <c r="A21" s="3"/>
      <c r="B21" s="3">
        <v>28.59</v>
      </c>
      <c r="C21" s="3">
        <f t="shared" ref="C21" si="28">AVERAGE(B20:B21)</f>
        <v>28.594999999999999</v>
      </c>
      <c r="D21" s="3">
        <v>16.23</v>
      </c>
      <c r="E21" s="3">
        <f t="shared" ref="E21" si="29">(1/2^C21)/(1/2^D21)</f>
        <v>1.8956759643580062E-4</v>
      </c>
      <c r="F21" s="3"/>
      <c r="G21" s="3">
        <f t="shared" ref="G21" si="30">E21/0.0002143</f>
        <v>0.88458981071302201</v>
      </c>
      <c r="H21" s="3"/>
      <c r="I21" s="3"/>
      <c r="J21" s="3"/>
      <c r="K21" s="3"/>
    </row>
    <row r="22" spans="1:11" x14ac:dyDescent="0.15">
      <c r="A22" s="3" t="s">
        <v>30</v>
      </c>
      <c r="B22" s="3">
        <v>26.48</v>
      </c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15">
      <c r="A23" s="3"/>
      <c r="B23" s="3">
        <v>26.42</v>
      </c>
      <c r="C23" s="3">
        <f t="shared" ref="C23" si="31">AVERAGE(B22:B23)</f>
        <v>26.450000000000003</v>
      </c>
      <c r="D23" s="3">
        <v>15.08</v>
      </c>
      <c r="E23" s="3">
        <f t="shared" ref="E23" si="32">(1/2^C23)/(1/2^D23)</f>
        <v>3.7782348475155964E-4</v>
      </c>
      <c r="F23" s="3"/>
      <c r="G23" s="3">
        <f t="shared" ref="G23" si="33">E23/0.0002143</f>
        <v>1.7630587249256167</v>
      </c>
      <c r="H23" s="3"/>
      <c r="I23" s="3"/>
      <c r="J23" s="3"/>
      <c r="K23" s="3"/>
    </row>
    <row r="24" spans="1:11" x14ac:dyDescent="0.15">
      <c r="A24" s="3" t="s">
        <v>31</v>
      </c>
      <c r="B24" s="3">
        <v>26.17</v>
      </c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15">
      <c r="A25" s="3"/>
      <c r="B25" s="3">
        <v>26.46</v>
      </c>
      <c r="C25" s="3">
        <f t="shared" ref="C25" si="34">AVERAGE(B24:B25)</f>
        <v>26.315000000000001</v>
      </c>
      <c r="D25" s="3">
        <v>14.925000000000001</v>
      </c>
      <c r="E25" s="3">
        <f t="shared" ref="E25" si="35">(1/2^C25)/(1/2^D25)</f>
        <v>3.726218771876365E-4</v>
      </c>
      <c r="F25" s="3">
        <f t="shared" ref="F25" si="36">AVERAGE(E18:E25)</f>
        <v>3.1526097642267203E-4</v>
      </c>
      <c r="G25" s="3">
        <f t="shared" ref="G25" si="37">E25/0.0002143</f>
        <v>1.7387861744640061</v>
      </c>
      <c r="H25" s="3">
        <f t="shared" ref="H25" si="38">AVERAGE(G18:G25)</f>
        <v>1.4711198153181146</v>
      </c>
      <c r="I25" s="3">
        <f t="shared" ref="I25" si="39">STDEV(G18:G25)/SQRT(4)</f>
        <v>0.20445374262164376</v>
      </c>
      <c r="J25" s="3">
        <f t="shared" ref="J25" si="40">I25/H25</f>
        <v>0.13897830787999599</v>
      </c>
      <c r="K25" s="3">
        <f>TTEST(G2:G9,G18:G25,2,2)</f>
        <v>6.3023039976545556E-2</v>
      </c>
    </row>
    <row r="26" spans="1:11" x14ac:dyDescent="0.15">
      <c r="A26" t="s">
        <v>32</v>
      </c>
      <c r="B26">
        <v>26.2</v>
      </c>
    </row>
    <row r="27" spans="1:11" x14ac:dyDescent="0.15">
      <c r="B27">
        <v>26.15</v>
      </c>
      <c r="C27">
        <f t="shared" ref="C27" si="41">AVERAGE(B26:B27)</f>
        <v>26.174999999999997</v>
      </c>
      <c r="D27">
        <v>14.99</v>
      </c>
      <c r="E27">
        <f t="shared" ref="E27" si="42">(1/2^C27)/(1/2^D27)</f>
        <v>4.2951615035275288E-4</v>
      </c>
      <c r="G27">
        <f t="shared" ref="G27" si="43">E27/0.0002143</f>
        <v>2.0042750833072929</v>
      </c>
    </row>
    <row r="28" spans="1:11" x14ac:dyDescent="0.15">
      <c r="A28" t="s">
        <v>33</v>
      </c>
      <c r="B28">
        <v>27.82</v>
      </c>
    </row>
    <row r="29" spans="1:11" x14ac:dyDescent="0.15">
      <c r="B29">
        <v>27.58</v>
      </c>
      <c r="C29">
        <f t="shared" ref="C29" si="44">AVERAGE(B28:B29)</f>
        <v>27.7</v>
      </c>
      <c r="D29">
        <v>16.079999999999998</v>
      </c>
      <c r="E29">
        <f t="shared" ref="E29" si="45">(1/2^C29)/(1/2^D29)</f>
        <v>3.1771041392625283E-4</v>
      </c>
      <c r="G29">
        <f t="shared" ref="G29" si="46">E29/0.0002143</f>
        <v>1.4825497616717351</v>
      </c>
    </row>
    <row r="30" spans="1:11" x14ac:dyDescent="0.15">
      <c r="A30" t="s">
        <v>34</v>
      </c>
      <c r="B30">
        <v>27.52</v>
      </c>
    </row>
    <row r="31" spans="1:11" x14ac:dyDescent="0.15">
      <c r="B31">
        <v>27.56</v>
      </c>
      <c r="C31">
        <f t="shared" ref="C31" si="47">AVERAGE(B30:B31)</f>
        <v>27.54</v>
      </c>
      <c r="D31">
        <v>16.079999999999998</v>
      </c>
      <c r="E31">
        <f t="shared" ref="E31" si="48">(1/2^C31)/(1/2^D31)</f>
        <v>3.5497375911140369E-4</v>
      </c>
      <c r="G31">
        <f t="shared" ref="G31" si="49">E31/0.0002143</f>
        <v>1.6564337802678659</v>
      </c>
    </row>
    <row r="32" spans="1:11" x14ac:dyDescent="0.15">
      <c r="A32" t="s">
        <v>35</v>
      </c>
      <c r="B32">
        <v>28.14</v>
      </c>
    </row>
    <row r="33" spans="1:11" x14ac:dyDescent="0.15">
      <c r="B33">
        <v>28.16</v>
      </c>
      <c r="C33">
        <f t="shared" ref="C33" si="50">AVERAGE(B32:B33)</f>
        <v>28.15</v>
      </c>
      <c r="D33">
        <v>15.965</v>
      </c>
      <c r="E33">
        <f t="shared" ref="E33" si="51">(1/2^C33)/(1/2^D33)</f>
        <v>2.1475807517637604E-4</v>
      </c>
      <c r="F33">
        <f t="shared" ref="F33" si="52">AVERAGE(E26:E33)</f>
        <v>3.2923959964169632E-4</v>
      </c>
      <c r="G33">
        <f t="shared" ref="G33" si="53">E33/0.0002143</f>
        <v>1.0021375416536447</v>
      </c>
      <c r="H33">
        <f t="shared" ref="H33" si="54">AVERAGE(G26:G33)</f>
        <v>1.5363490417251346</v>
      </c>
      <c r="I33">
        <f t="shared" ref="I33" si="55">STDEV(G26:G33)/SQRT(4)</f>
        <v>0.20849688530137964</v>
      </c>
      <c r="J33">
        <f t="shared" ref="J33" si="56">I33/H33</f>
        <v>0.13570932101943631</v>
      </c>
      <c r="K33">
        <f>TTEST(G2:G9,G26:G33,2,2)</f>
        <v>4.3864305568147841E-2</v>
      </c>
    </row>
    <row r="34" spans="1:11" x14ac:dyDescent="0.15">
      <c r="A34" s="3" t="s">
        <v>36</v>
      </c>
      <c r="B34" s="3">
        <v>28.08</v>
      </c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15">
      <c r="A35" s="3"/>
      <c r="B35" s="3">
        <v>28.41</v>
      </c>
      <c r="C35" s="3">
        <f t="shared" ref="C35" si="57">AVERAGE(B34:B35)</f>
        <v>28.244999999999997</v>
      </c>
      <c r="D35" s="3">
        <v>16.700000000000003</v>
      </c>
      <c r="E35" s="3">
        <f t="shared" ref="E35" si="58">(1/2^C35)/(1/2^D35)</f>
        <v>3.3466377074699906E-4</v>
      </c>
      <c r="F35" s="3"/>
      <c r="G35" s="3">
        <f t="shared" ref="G35" si="59">E35/0.0002143</f>
        <v>1.5616601528091416</v>
      </c>
      <c r="H35" s="3"/>
      <c r="I35" s="3"/>
      <c r="J35" s="3"/>
      <c r="K35" s="3"/>
    </row>
    <row r="36" spans="1:11" x14ac:dyDescent="0.15">
      <c r="A36" s="3" t="s">
        <v>37</v>
      </c>
      <c r="B36" s="3">
        <v>27.75</v>
      </c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15">
      <c r="A37" s="3"/>
      <c r="B37" s="3">
        <v>27.92</v>
      </c>
      <c r="C37" s="3">
        <f t="shared" ref="C37" si="60">AVERAGE(B36:B37)</f>
        <v>27.835000000000001</v>
      </c>
      <c r="D37" s="3">
        <v>16.509999999999998</v>
      </c>
      <c r="E37" s="3">
        <f t="shared" ref="E37" si="61">(1/2^C37)/(1/2^D37)</f>
        <v>3.8979413396320674E-4</v>
      </c>
      <c r="F37" s="3"/>
      <c r="G37" s="3">
        <f t="shared" ref="G37" si="62">E37/0.0002143</f>
        <v>1.8189180306262562</v>
      </c>
      <c r="H37" s="3"/>
      <c r="I37" s="3"/>
      <c r="J37" s="3"/>
      <c r="K37" s="3"/>
    </row>
    <row r="38" spans="1:11" x14ac:dyDescent="0.15">
      <c r="A38" s="3" t="s">
        <v>38</v>
      </c>
      <c r="B38" s="3">
        <v>26.73</v>
      </c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15">
      <c r="A39" s="3"/>
      <c r="B39" s="3">
        <v>26.51</v>
      </c>
      <c r="C39" s="3">
        <f t="shared" ref="C39" si="63">AVERAGE(B38:B39)</f>
        <v>26.62</v>
      </c>
      <c r="D39" s="3">
        <v>15.49</v>
      </c>
      <c r="E39" s="3">
        <f t="shared" ref="E39" si="64">(1/2^C39)/(1/2^D39)</f>
        <v>4.4620676280732446E-4</v>
      </c>
      <c r="F39" s="3"/>
      <c r="G39" s="3">
        <f t="shared" ref="G39" si="65">E39/0.0002143</f>
        <v>2.0821594158064602</v>
      </c>
      <c r="H39" s="3"/>
      <c r="I39" s="3"/>
      <c r="J39" s="3"/>
      <c r="K39" s="3"/>
    </row>
    <row r="40" spans="1:11" x14ac:dyDescent="0.15">
      <c r="A40" s="3" t="s">
        <v>39</v>
      </c>
      <c r="B40" s="3">
        <v>26.65</v>
      </c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15">
      <c r="A41" s="3"/>
      <c r="B41" s="3">
        <v>26.8</v>
      </c>
      <c r="C41" s="3">
        <f t="shared" ref="C41" si="66">AVERAGE(B40:B41)</f>
        <v>26.725000000000001</v>
      </c>
      <c r="D41" s="3">
        <v>15.555</v>
      </c>
      <c r="E41" s="3">
        <f t="shared" ref="E41" si="67">(1/2^C41)/(1/2^D41)</f>
        <v>4.3400521541336391E-4</v>
      </c>
      <c r="F41" s="3">
        <f t="shared" ref="F41" si="68">AVERAGE(E34:E41)</f>
        <v>4.0116747073272354E-4</v>
      </c>
      <c r="G41" s="3">
        <f t="shared" ref="G41" si="69">E41/0.0002143</f>
        <v>2.0252226570852256</v>
      </c>
      <c r="H41" s="3">
        <f t="shared" ref="H41" si="70">AVERAGE(G34:G41)</f>
        <v>1.871990064081771</v>
      </c>
      <c r="I41" s="3">
        <f t="shared" ref="I41" si="71">STDEV(G34:G41)/SQRT(4)</f>
        <v>0.11788860509273102</v>
      </c>
      <c r="J41" s="3">
        <f t="shared" ref="J41" si="72">I41/H41</f>
        <v>6.297501645691507E-2</v>
      </c>
      <c r="K41" s="3">
        <f>TTEST(G2:G9,G34:G41,2,2)</f>
        <v>3.7710211611599191E-4</v>
      </c>
    </row>
    <row r="43" spans="1:11" x14ac:dyDescent="0.15">
      <c r="A43" s="2"/>
      <c r="B43" s="2" t="s">
        <v>2</v>
      </c>
      <c r="C43" s="2">
        <v>1.009107959488333</v>
      </c>
    </row>
    <row r="44" spans="1:11" x14ac:dyDescent="0.15">
      <c r="A44" s="2"/>
      <c r="B44" s="2"/>
      <c r="C44" s="2">
        <v>1.0021375416536447</v>
      </c>
    </row>
    <row r="45" spans="1:11" x14ac:dyDescent="0.15">
      <c r="A45" s="2"/>
      <c r="B45" s="2"/>
      <c r="C45" s="2">
        <v>1.0703484423463712</v>
      </c>
    </row>
    <row r="46" spans="1:11" x14ac:dyDescent="0.15">
      <c r="A46" s="2"/>
      <c r="B46" s="2"/>
      <c r="C46" s="2">
        <v>0.91896417754357818</v>
      </c>
    </row>
    <row r="47" spans="1:11" x14ac:dyDescent="0.15">
      <c r="A47" s="2"/>
      <c r="B47" s="2" t="s">
        <v>8</v>
      </c>
      <c r="C47" s="2">
        <v>0.62767103051986428</v>
      </c>
    </row>
    <row r="48" spans="1:11" x14ac:dyDescent="0.15">
      <c r="A48" s="2"/>
      <c r="B48" s="2"/>
      <c r="C48" s="2">
        <v>0.98834081797940154</v>
      </c>
    </row>
    <row r="49" spans="1:3" x14ac:dyDescent="0.15">
      <c r="A49" s="2"/>
      <c r="B49" s="2"/>
      <c r="C49" s="2">
        <v>0.49417040898969972</v>
      </c>
    </row>
    <row r="50" spans="1:3" x14ac:dyDescent="0.15">
      <c r="A50" s="2"/>
      <c r="B50" s="2"/>
      <c r="C50" s="2">
        <v>0.70616661847974072</v>
      </c>
    </row>
    <row r="51" spans="1:3" x14ac:dyDescent="0.15">
      <c r="A51" s="2"/>
      <c r="B51" s="2" t="s">
        <v>10</v>
      </c>
      <c r="C51" s="2">
        <v>1.4980445511698142</v>
      </c>
    </row>
    <row r="52" spans="1:3" x14ac:dyDescent="0.15">
      <c r="A52" s="2"/>
      <c r="B52" s="2"/>
      <c r="C52" s="2">
        <v>0.88458981071302201</v>
      </c>
    </row>
    <row r="53" spans="1:3" x14ac:dyDescent="0.15">
      <c r="A53" s="2"/>
      <c r="B53" s="2"/>
      <c r="C53" s="2">
        <v>1.7630587249256167</v>
      </c>
    </row>
    <row r="54" spans="1:3" x14ac:dyDescent="0.15">
      <c r="A54" s="2"/>
      <c r="B54" s="2"/>
      <c r="C54" s="2">
        <v>1.7387861744640061</v>
      </c>
    </row>
    <row r="55" spans="1:3" x14ac:dyDescent="0.15">
      <c r="A55" s="2"/>
      <c r="B55" s="2" t="s">
        <v>12</v>
      </c>
      <c r="C55" s="2">
        <v>2.0042750833072929</v>
      </c>
    </row>
    <row r="56" spans="1:3" x14ac:dyDescent="0.15">
      <c r="A56" s="2"/>
      <c r="B56" s="2"/>
      <c r="C56" s="2">
        <v>1.4825497616717351</v>
      </c>
    </row>
    <row r="57" spans="1:3" x14ac:dyDescent="0.15">
      <c r="A57" s="2"/>
      <c r="B57" s="2"/>
      <c r="C57" s="2">
        <v>1.6564337802678659</v>
      </c>
    </row>
    <row r="58" spans="1:3" x14ac:dyDescent="0.15">
      <c r="A58" s="2"/>
      <c r="B58" s="2"/>
      <c r="C58" s="2">
        <v>1.0021375416536447</v>
      </c>
    </row>
    <row r="59" spans="1:3" x14ac:dyDescent="0.15">
      <c r="A59" s="2"/>
      <c r="B59" s="2" t="s">
        <v>14</v>
      </c>
      <c r="C59" s="2">
        <v>1.5616601528091416</v>
      </c>
    </row>
    <row r="60" spans="1:3" x14ac:dyDescent="0.15">
      <c r="A60" s="2"/>
      <c r="B60" s="2"/>
      <c r="C60" s="2">
        <v>1.8189180306262562</v>
      </c>
    </row>
    <row r="61" spans="1:3" x14ac:dyDescent="0.15">
      <c r="A61" s="2"/>
      <c r="B61" s="2"/>
      <c r="C61" s="2">
        <v>2.0821594158064602</v>
      </c>
    </row>
    <row r="62" spans="1:3" x14ac:dyDescent="0.15">
      <c r="A62" s="2"/>
      <c r="B62" s="2"/>
      <c r="C62" s="2">
        <v>2.0252226570852256</v>
      </c>
    </row>
    <row r="63" spans="1:3" x14ac:dyDescent="0.15">
      <c r="A63" s="2" t="s">
        <v>18</v>
      </c>
      <c r="B63" s="2" t="s">
        <v>17</v>
      </c>
      <c r="C63" s="2">
        <f>AVERAGE(C43:C46)</f>
        <v>1.0001395302579816</v>
      </c>
    </row>
    <row r="64" spans="1:3" x14ac:dyDescent="0.15">
      <c r="A64" s="2"/>
      <c r="B64" s="2" t="s">
        <v>7</v>
      </c>
      <c r="C64" s="2">
        <f>AVERAGE(C47:C50)</f>
        <v>0.70408721899217663</v>
      </c>
    </row>
    <row r="65" spans="1:3" x14ac:dyDescent="0.15">
      <c r="A65" s="2"/>
      <c r="B65" s="2" t="s">
        <v>9</v>
      </c>
      <c r="C65" s="2">
        <f>AVERAGE(C51:C54)</f>
        <v>1.4711198153181146</v>
      </c>
    </row>
    <row r="66" spans="1:3" x14ac:dyDescent="0.15">
      <c r="A66" s="2"/>
      <c r="B66" s="2" t="s">
        <v>11</v>
      </c>
      <c r="C66" s="2">
        <f>AVERAGE(C55:C58)</f>
        <v>1.5363490417251346</v>
      </c>
    </row>
    <row r="67" spans="1:3" x14ac:dyDescent="0.15">
      <c r="A67" s="2"/>
      <c r="B67" s="2" t="s">
        <v>13</v>
      </c>
      <c r="C67" s="2">
        <f>AVERAGE(C59:C62)</f>
        <v>1.871990064081771</v>
      </c>
    </row>
    <row r="68" spans="1:3" x14ac:dyDescent="0.15">
      <c r="A68" t="s">
        <v>19</v>
      </c>
      <c r="C68">
        <v>3.10911518666852E-2</v>
      </c>
    </row>
    <row r="69" spans="1:3" x14ac:dyDescent="0.15">
      <c r="C69">
        <v>8.5309563348761233E-2</v>
      </c>
    </row>
    <row r="70" spans="1:3" x14ac:dyDescent="0.15">
      <c r="C70">
        <v>0.13897830787999599</v>
      </c>
    </row>
    <row r="71" spans="1:3" x14ac:dyDescent="0.15">
      <c r="C71">
        <v>0.13570932101943631</v>
      </c>
    </row>
    <row r="72" spans="1:3" x14ac:dyDescent="0.15">
      <c r="C72">
        <v>6.297501645691507E-2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fig8.e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2022-11-27T12:53:23Z</dcterms:modified>
</cp:coreProperties>
</file>